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220" firstSheet="1" activeTab="1"/>
  </bookViews>
  <sheets>
    <sheet name="CK DT quý III -2020 " sheetId="1" r:id="rId1"/>
    <sheet name="CK DT mẫu 02 năm 2023" sheetId="2" r:id="rId2"/>
    <sheet name="CK DT mẫu 02 năm 2022 " sheetId="3" r:id="rId3"/>
  </sheets>
  <definedNames/>
  <calcPr fullCalcOnLoad="1"/>
</workbook>
</file>

<file path=xl/sharedStrings.xml><?xml version="1.0" encoding="utf-8"?>
<sst xmlns="http://schemas.openxmlformats.org/spreadsheetml/2006/main" count="191" uniqueCount="95">
  <si>
    <t>TT</t>
  </si>
  <si>
    <t>A</t>
  </si>
  <si>
    <t>I</t>
  </si>
  <si>
    <t>II</t>
  </si>
  <si>
    <t>B</t>
  </si>
  <si>
    <t>Chỉ tiêu</t>
  </si>
  <si>
    <t>Chi thanh toán cá nhân</t>
  </si>
  <si>
    <t>Chi nghiệp vụ chuyên môn</t>
  </si>
  <si>
    <t>Chi mua sắm, sửa chữa lớn</t>
  </si>
  <si>
    <t>Chi khác</t>
  </si>
  <si>
    <t>Dự toán  được giao</t>
  </si>
  <si>
    <t xml:space="preserve">  Đơn vị tính: đồng</t>
  </si>
  <si>
    <t>Hoạt động sự nghiệp khác</t>
  </si>
  <si>
    <t>KP tiết kiệm 10% CCTL</t>
  </si>
  <si>
    <t>a</t>
  </si>
  <si>
    <t>b</t>
  </si>
  <si>
    <t>Chè nước CBCC</t>
  </si>
  <si>
    <t>Thanh toán dịch vụ công cộng</t>
  </si>
  <si>
    <t>Chi phí thuê mướn</t>
  </si>
  <si>
    <t>Thanh toán công tác phí</t>
  </si>
  <si>
    <t>Vật tư văn phòng</t>
  </si>
  <si>
    <t>Mẫu số 02</t>
  </si>
  <si>
    <t>Số thu phí, lệ phí</t>
  </si>
  <si>
    <t>1.1</t>
  </si>
  <si>
    <t>Lệ phí</t>
  </si>
  <si>
    <t>1.2</t>
  </si>
  <si>
    <t>Phí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</si>
  <si>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</si>
  <si>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</si>
  <si>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</si>
  <si>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</si>
  <si>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</si>
  <si>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Kinh phí nhiệm vụ thường xuyên</t>
  </si>
  <si>
    <t>Kinh phí nhiệm vụ không thường xuyên</t>
  </si>
  <si>
    <t>Mẫu số 03</t>
  </si>
  <si>
    <t>Nội dung</t>
  </si>
  <si>
    <t xml:space="preserve">  Đơn vị tính: triệu đồng</t>
  </si>
  <si>
    <t>THỦ TRƯỞNG ĐƠN VỊ</t>
  </si>
  <si>
    <t>Số phí, lệ phí nộp NSNN</t>
  </si>
  <si>
    <t>(Dùng cho đơn vị sử dụng NSNN)</t>
  </si>
  <si>
    <t>2.1</t>
  </si>
  <si>
    <t>Chi sự nghiệp ....</t>
  </si>
  <si>
    <t>2.2</t>
  </si>
  <si>
    <t>3.1</t>
  </si>
  <si>
    <t>3.2</t>
  </si>
  <si>
    <t>........</t>
  </si>
  <si>
    <t>DỰ TOÁN CHI NSNN</t>
  </si>
  <si>
    <t>TỔNG SỐ THU, CHI, NỘP NGÂN SÁCH PHÍ, LỆ PHÍ</t>
  </si>
  <si>
    <t>Lưu ý: Thời gian công khai chậm nhất là 15 ngày kể từ ngày được cấp có thẩm quyền giao dự toán</t>
  </si>
  <si>
    <t>Chương: 622:070:073</t>
  </si>
  <si>
    <t>Học phí</t>
  </si>
  <si>
    <t>Học buổi 2/ngày</t>
  </si>
  <si>
    <t>Học thêm</t>
  </si>
  <si>
    <t>Loại 070, khoản 073</t>
  </si>
  <si>
    <t>Số thu nộp ngân sách nhà nước</t>
  </si>
  <si>
    <t>Chương: 622</t>
  </si>
  <si>
    <t>Học mô hình</t>
  </si>
  <si>
    <t>(Ban hành kèm theo TT số 90/2018/TT-BTC ngày 28/09/2018 của BTC)</t>
  </si>
  <si>
    <t>số TT</t>
  </si>
  <si>
    <t>Ước thực hiện/Dự toán năm (tỷ lệ %)</t>
  </si>
  <si>
    <t>Chi sự nghiệp</t>
  </si>
  <si>
    <t>III</t>
  </si>
  <si>
    <t>Nguồn ngân sách trong nước</t>
  </si>
  <si>
    <t>Phúc lợi</t>
  </si>
  <si>
    <t>Thông tin tuyên truyền liên lạc</t>
  </si>
  <si>
    <t>Công tác phí</t>
  </si>
  <si>
    <t>Hội nghị</t>
  </si>
  <si>
    <t>Sửa chữa tài sản phục vụ CM</t>
  </si>
  <si>
    <t>Chi phí nghiệp vụ CM</t>
  </si>
  <si>
    <t>Mua sắm tài sản phục vụ CM</t>
  </si>
  <si>
    <t>NGƯỜI LẬP BIỂU</t>
  </si>
  <si>
    <t>Ước thực hiện quý III</t>
  </si>
  <si>
    <t>TRƯỜNG THCS ĐÌNH XUYÊN</t>
  </si>
  <si>
    <t>(Ban hành kèm theo TT số 90/2018/TT-BTC ngày 15/6/2017 của BTC)</t>
  </si>
  <si>
    <t xml:space="preserve">TRƯỜNG THCS ĐÌNH XUYÊN </t>
  </si>
  <si>
    <t xml:space="preserve">Nguyễn Tiến Dũng </t>
  </si>
  <si>
    <t>Chi sự kiện lớn</t>
  </si>
  <si>
    <t xml:space="preserve">Nguyễn Thị Lan Anh </t>
  </si>
  <si>
    <t xml:space="preserve">Kinh phí thôi việc </t>
  </si>
  <si>
    <t>Nguyễn Tiến Dũng</t>
  </si>
  <si>
    <t>Truyền thông liên lạc</t>
  </si>
  <si>
    <t xml:space="preserve">Hội nghị </t>
  </si>
  <si>
    <t>Phúc lợi tập thể</t>
  </si>
  <si>
    <t>Dự toán năm 2020</t>
  </si>
  <si>
    <t xml:space="preserve"> ĐÁNH GIÁ THỰC HIỆN DỰ TOÁN THU - CHI NGÂN SÁCH QUÝ III- NĂM 2020</t>
  </si>
  <si>
    <t>Ngày    4   tháng  9    năm 2020</t>
  </si>
  <si>
    <t>Ước thực hiện quý III so với cùng kỳ năm 2019 (tỷ lệ %)</t>
  </si>
  <si>
    <t>Mua sắm tài sản vô hình</t>
  </si>
  <si>
    <t xml:space="preserve"> DỰ TOÁN THU - CHI NSNN NĂM 2022</t>
  </si>
  <si>
    <t>(Kèm theo Quyết định số  209/QĐ-THCS ĐX ngày 26/12/2021   của Trường THCS Đình Xuyên .)</t>
  </si>
  <si>
    <t>Ngày 26 tháng 12 năm 2021</t>
  </si>
  <si>
    <t>Tiếng anh liên kết</t>
  </si>
  <si>
    <t xml:space="preserve"> DỰ TOÁN THU - CHI NSNN NĂM 2023</t>
  </si>
  <si>
    <t>(Kèm theo Quyết định số  210/QĐ-THCS ĐX ngày 26/12/2022   của Trường THCS Đình Xuyên .)</t>
  </si>
  <si>
    <t>Ngày 26 tháng 12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</si>
</sst>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.0\ ###\ ###\ ###"/>
    <numFmt numFmtId="170" formatCode="###,###,###,###"/>
    <numFmt numFmtId="171" formatCode="_(* #,##0.000_);_(* \(#,##0.000\);_(* &quot;-&quot;??_);_(@_)"/>
    <numFmt numFmtId="172" formatCode="_(* #,##0.0_);_(* \(#,##0.0\);_(* &quot;-&quot;??_);_(@_)"/>
    <numFmt numFmtId="173" formatCode="###,###,###,###,###"/>
    <numFmt numFmtId="174" formatCode="###,###,###,###,###.0"/>
    <numFmt numFmtId="175" formatCode="###,###,###,###,###.00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_);_(* \(#,##0\);_(* &quot;-&quot;??_);_(@_)"/>
    <numFmt numFmtId="185" formatCode="#,##0.0000"/>
    <numFmt numFmtId="186" formatCode="#,##0.000000000000"/>
    <numFmt numFmtId="187" formatCode="#,##0.00000000000"/>
    <numFmt numFmtId="188" formatCode="#,##0.000000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</numFmts>
  <fonts count="50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right"/>
    </xf>
    <xf numFmtId="1" fontId="14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/>
    </xf>
    <xf numFmtId="1" fontId="14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/>
    </xf>
    <xf numFmtId="3" fontId="14" fillId="0" borderId="11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Layout" workbookViewId="0" topLeftCell="A1">
      <selection activeCell="C41" sqref="C41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9.8984375" style="0" customWidth="1"/>
    <col min="5" max="5" width="11.09765625" style="0" customWidth="1"/>
    <col min="6" max="6" width="11.5" style="0" customWidth="1"/>
  </cols>
  <sheetData>
    <row r="1" spans="1:6" ht="15.75">
      <c r="A1" s="18" t="s">
        <v>72</v>
      </c>
      <c r="B1" s="29"/>
      <c r="D1" s="81" t="s">
        <v>34</v>
      </c>
      <c r="E1" s="81"/>
      <c r="F1" s="81"/>
    </row>
    <row r="2" spans="1:6" ht="27.75" customHeight="1">
      <c r="A2" s="16" t="s">
        <v>55</v>
      </c>
      <c r="B2" s="34"/>
      <c r="D2" s="83" t="s">
        <v>57</v>
      </c>
      <c r="E2" s="83"/>
      <c r="F2" s="83"/>
    </row>
    <row r="3" spans="1:6" ht="15.75">
      <c r="A3" s="84" t="s">
        <v>84</v>
      </c>
      <c r="B3" s="84"/>
      <c r="C3" s="84"/>
      <c r="D3" s="84"/>
      <c r="E3" s="84"/>
      <c r="F3" s="84"/>
    </row>
    <row r="4" spans="1:6" ht="16.5">
      <c r="A4" s="85" t="s">
        <v>39</v>
      </c>
      <c r="B4" s="85"/>
      <c r="C4" s="85"/>
      <c r="D4" s="85"/>
      <c r="E4" s="85"/>
      <c r="F4" s="85"/>
    </row>
    <row r="5" spans="1:5" ht="15.75">
      <c r="A5" s="1"/>
      <c r="B5" s="1"/>
      <c r="E5" s="23" t="s">
        <v>36</v>
      </c>
    </row>
    <row r="6" spans="1:6" ht="78.75">
      <c r="A6" s="13" t="s">
        <v>58</v>
      </c>
      <c r="B6" s="13" t="s">
        <v>35</v>
      </c>
      <c r="C6" s="50" t="s">
        <v>83</v>
      </c>
      <c r="D6" s="50" t="s">
        <v>71</v>
      </c>
      <c r="E6" s="12" t="s">
        <v>59</v>
      </c>
      <c r="F6" s="33" t="s">
        <v>86</v>
      </c>
    </row>
    <row r="7" spans="1:6" ht="31.5">
      <c r="A7" s="2" t="s">
        <v>1</v>
      </c>
      <c r="B7" s="3" t="s">
        <v>47</v>
      </c>
      <c r="C7" s="48"/>
      <c r="D7" s="48"/>
      <c r="E7" s="49"/>
      <c r="F7" s="48"/>
    </row>
    <row r="8" spans="1:6" ht="15.75">
      <c r="A8" s="55" t="s">
        <v>2</v>
      </c>
      <c r="B8" s="56" t="s">
        <v>22</v>
      </c>
      <c r="C8" s="77">
        <f>C9+C10+C11</f>
        <v>391995</v>
      </c>
      <c r="D8" s="77">
        <f>D9+D10+D11</f>
        <v>250215</v>
      </c>
      <c r="E8" s="58">
        <f>D8/C8*100</f>
        <v>63.83117131596067</v>
      </c>
      <c r="F8" s="57">
        <f>D8/1080.8*100</f>
        <v>23150.906735751298</v>
      </c>
    </row>
    <row r="9" spans="1:6" ht="15.75">
      <c r="A9" s="59">
        <v>1</v>
      </c>
      <c r="B9" s="60" t="s">
        <v>50</v>
      </c>
      <c r="C9" s="76">
        <v>91125</v>
      </c>
      <c r="D9" s="76">
        <v>81300</v>
      </c>
      <c r="E9" s="63">
        <f>D9/C9*100</f>
        <v>89.21810699588477</v>
      </c>
      <c r="F9" s="64">
        <f>D9/179.3*100</f>
        <v>45343.00055772448</v>
      </c>
    </row>
    <row r="10" spans="1:6" ht="15.75">
      <c r="A10" s="59">
        <v>2</v>
      </c>
      <c r="B10" s="60" t="s">
        <v>56</v>
      </c>
      <c r="C10" s="76">
        <v>87750</v>
      </c>
      <c r="D10" s="76">
        <v>40275</v>
      </c>
      <c r="E10" s="58">
        <f>D10/C10*100</f>
        <v>45.8974358974359</v>
      </c>
      <c r="F10" s="57">
        <f>D10/1080.8*100</f>
        <v>3726.40636565507</v>
      </c>
    </row>
    <row r="11" spans="1:6" ht="15.75">
      <c r="A11" s="59">
        <v>3</v>
      </c>
      <c r="B11" s="60" t="s">
        <v>52</v>
      </c>
      <c r="C11" s="76">
        <v>213120</v>
      </c>
      <c r="D11" s="76">
        <v>128640</v>
      </c>
      <c r="E11" s="63">
        <f>D11/C11*100</f>
        <v>60.36036036036037</v>
      </c>
      <c r="F11" s="64">
        <f>D11/179.3*100</f>
        <v>71745.67763524818</v>
      </c>
    </row>
    <row r="12" spans="1:6" ht="15.75">
      <c r="A12" s="55" t="s">
        <v>3</v>
      </c>
      <c r="B12" s="56" t="s">
        <v>27</v>
      </c>
      <c r="C12" s="57">
        <f>C16</f>
        <v>928.75</v>
      </c>
      <c r="D12" s="57">
        <f>D16</f>
        <v>918.874</v>
      </c>
      <c r="E12" s="57">
        <f>E16</f>
        <v>98.93663526244953</v>
      </c>
      <c r="F12" s="57">
        <f>F16</f>
        <v>100.55526373385861</v>
      </c>
    </row>
    <row r="13" spans="1:6" ht="15.75">
      <c r="A13" s="51">
        <v>1</v>
      </c>
      <c r="B13" s="52" t="s">
        <v>60</v>
      </c>
      <c r="C13" s="57">
        <f>C14+C15+C18</f>
        <v>0</v>
      </c>
      <c r="D13" s="57">
        <f>D14+D15+D18</f>
        <v>0</v>
      </c>
      <c r="E13" s="58"/>
      <c r="F13" s="61"/>
    </row>
    <row r="14" spans="1:6" ht="15.75">
      <c r="A14" s="59" t="s">
        <v>14</v>
      </c>
      <c r="B14" s="60" t="s">
        <v>32</v>
      </c>
      <c r="C14" s="61"/>
      <c r="D14" s="62"/>
      <c r="E14" s="63"/>
      <c r="F14" s="61"/>
    </row>
    <row r="15" spans="1:6" ht="15.75">
      <c r="A15" s="59" t="s">
        <v>15</v>
      </c>
      <c r="B15" s="60" t="s">
        <v>33</v>
      </c>
      <c r="C15" s="61"/>
      <c r="D15" s="61"/>
      <c r="E15" s="63"/>
      <c r="F15" s="61"/>
    </row>
    <row r="16" spans="1:6" ht="15.75">
      <c r="A16" s="51">
        <v>2</v>
      </c>
      <c r="B16" s="52" t="s">
        <v>28</v>
      </c>
      <c r="C16" s="73">
        <f>C17</f>
        <v>928.75</v>
      </c>
      <c r="D16" s="73">
        <f>D17</f>
        <v>918.874</v>
      </c>
      <c r="E16" s="61">
        <f>E17</f>
        <v>98.93663526244953</v>
      </c>
      <c r="F16" s="61">
        <f>F17</f>
        <v>100.55526373385861</v>
      </c>
    </row>
    <row r="17" spans="1:6" ht="15.75">
      <c r="A17" s="59" t="s">
        <v>14</v>
      </c>
      <c r="B17" s="60" t="s">
        <v>29</v>
      </c>
      <c r="C17" s="73">
        <v>928.75</v>
      </c>
      <c r="D17" s="73">
        <v>918.874</v>
      </c>
      <c r="E17" s="61">
        <f>D17/C17*100</f>
        <v>98.93663526244953</v>
      </c>
      <c r="F17" s="61">
        <f>D17/913.8*100</f>
        <v>100.55526373385861</v>
      </c>
    </row>
    <row r="18" spans="1:6" ht="15.75">
      <c r="A18" s="59" t="s">
        <v>15</v>
      </c>
      <c r="B18" s="60" t="s">
        <v>30</v>
      </c>
      <c r="C18" s="61"/>
      <c r="D18" s="61"/>
      <c r="E18" s="63"/>
      <c r="F18" s="61"/>
    </row>
    <row r="19" spans="1:6" ht="15.75">
      <c r="A19" s="51" t="s">
        <v>61</v>
      </c>
      <c r="B19" s="52" t="s">
        <v>54</v>
      </c>
      <c r="C19" s="53"/>
      <c r="D19" s="53"/>
      <c r="E19" s="54"/>
      <c r="F19" s="53"/>
    </row>
    <row r="20" spans="1:6" ht="15.75">
      <c r="A20" s="59">
        <v>1</v>
      </c>
      <c r="B20" s="60" t="s">
        <v>38</v>
      </c>
      <c r="C20" s="63">
        <v>0</v>
      </c>
      <c r="D20" s="63">
        <v>0</v>
      </c>
      <c r="E20" s="63">
        <v>0</v>
      </c>
      <c r="F20" s="61"/>
    </row>
    <row r="21" spans="1:6" ht="15.75">
      <c r="A21" s="59">
        <v>2</v>
      </c>
      <c r="B21" s="60" t="s">
        <v>12</v>
      </c>
      <c r="C21" s="63">
        <v>0</v>
      </c>
      <c r="D21" s="63">
        <v>0</v>
      </c>
      <c r="E21" s="63">
        <v>0</v>
      </c>
      <c r="F21" s="61"/>
    </row>
    <row r="22" spans="1:6" ht="15.75">
      <c r="A22" s="55" t="s">
        <v>4</v>
      </c>
      <c r="B22" s="56" t="s">
        <v>46</v>
      </c>
      <c r="C22" s="77">
        <f>C23</f>
        <v>1339767</v>
      </c>
      <c r="D22" s="77">
        <f>D23</f>
        <v>1005372</v>
      </c>
      <c r="E22" s="78">
        <f>D22/C22*100</f>
        <v>75.04080933475747</v>
      </c>
      <c r="F22" s="76">
        <f>D22/1331*100</f>
        <v>75535.0864012021</v>
      </c>
    </row>
    <row r="23" spans="1:6" ht="15.75">
      <c r="A23" s="55" t="s">
        <v>2</v>
      </c>
      <c r="B23" s="56" t="s">
        <v>62</v>
      </c>
      <c r="C23" s="77">
        <f>C24+C38</f>
        <v>1339767</v>
      </c>
      <c r="D23" s="77">
        <f>D24+D38</f>
        <v>1005372</v>
      </c>
      <c r="E23" s="78">
        <f>D23/C23*100</f>
        <v>75.04080933475747</v>
      </c>
      <c r="F23" s="76">
        <f>D23/1331*100</f>
        <v>75535.0864012021</v>
      </c>
    </row>
    <row r="24" spans="1:6" ht="15.75">
      <c r="A24" s="51">
        <v>1</v>
      </c>
      <c r="B24" s="52" t="s">
        <v>29</v>
      </c>
      <c r="C24" s="77">
        <f>SUM(C25:C37)</f>
        <v>907767</v>
      </c>
      <c r="D24" s="77">
        <f>SUM(D25:D36)</f>
        <v>875328</v>
      </c>
      <c r="E24" s="78">
        <f>D24/C24*100</f>
        <v>96.42650592057213</v>
      </c>
      <c r="F24" s="76">
        <f>D24/1331*100</f>
        <v>65764.68820435763</v>
      </c>
    </row>
    <row r="25" spans="1:6" ht="15.75">
      <c r="A25" s="59"/>
      <c r="B25" s="60" t="s">
        <v>13</v>
      </c>
      <c r="C25" s="61"/>
      <c r="D25" s="76"/>
      <c r="E25" s="79"/>
      <c r="F25" s="76"/>
    </row>
    <row r="26" spans="1:6" ht="15.75">
      <c r="A26" s="59"/>
      <c r="B26" s="60" t="s">
        <v>6</v>
      </c>
      <c r="C26" s="76">
        <v>711546</v>
      </c>
      <c r="D26" s="76">
        <f>449623+228128+46473</f>
        <v>724224</v>
      </c>
      <c r="E26" s="79">
        <f aca="true" t="shared" si="0" ref="E26:E31">D26/C26*100</f>
        <v>101.78175409601067</v>
      </c>
      <c r="F26" s="76">
        <f>D26/1108.4*100</f>
        <v>65339.58859617465</v>
      </c>
    </row>
    <row r="27" spans="1:6" ht="15.75">
      <c r="A27" s="59"/>
      <c r="B27" s="60" t="s">
        <v>16</v>
      </c>
      <c r="C27" s="76">
        <v>29866</v>
      </c>
      <c r="D27" s="76">
        <v>7600</v>
      </c>
      <c r="E27" s="79">
        <f t="shared" si="0"/>
        <v>25.446996584745197</v>
      </c>
      <c r="F27" s="76">
        <f>D27/5.1*100</f>
        <v>149019.60784313726</v>
      </c>
    </row>
    <row r="28" spans="1:6" ht="15.75">
      <c r="A28" s="65"/>
      <c r="B28" s="59" t="s">
        <v>17</v>
      </c>
      <c r="C28" s="76">
        <v>29866</v>
      </c>
      <c r="D28" s="76">
        <v>27920</v>
      </c>
      <c r="E28" s="79">
        <f t="shared" si="0"/>
        <v>93.4842295586955</v>
      </c>
      <c r="F28" s="76">
        <f>D28/13.3*100</f>
        <v>209924.81203007518</v>
      </c>
    </row>
    <row r="29" spans="1:6" ht="15.75">
      <c r="A29" s="65"/>
      <c r="B29" s="59" t="s">
        <v>18</v>
      </c>
      <c r="C29" s="76">
        <v>42349</v>
      </c>
      <c r="D29" s="76">
        <v>69120</v>
      </c>
      <c r="E29" s="79">
        <f t="shared" si="0"/>
        <v>163.2151880800019</v>
      </c>
      <c r="F29" s="76">
        <f>D29/27*100</f>
        <v>256000</v>
      </c>
    </row>
    <row r="30" spans="1:6" ht="15.75">
      <c r="A30" s="65"/>
      <c r="B30" s="59" t="s">
        <v>20</v>
      </c>
      <c r="C30" s="76">
        <v>24852</v>
      </c>
      <c r="D30" s="76">
        <v>20970</v>
      </c>
      <c r="E30" s="79">
        <f t="shared" si="0"/>
        <v>84.379526798648</v>
      </c>
      <c r="F30" s="76">
        <f>D30/26.4*100</f>
        <v>79431.81818181819</v>
      </c>
    </row>
    <row r="31" spans="1:6" ht="15.75">
      <c r="A31" s="65"/>
      <c r="B31" s="59" t="s">
        <v>64</v>
      </c>
      <c r="C31" s="76">
        <v>10200</v>
      </c>
      <c r="D31" s="76">
        <v>1442</v>
      </c>
      <c r="E31" s="79">
        <f t="shared" si="0"/>
        <v>14.137254901960784</v>
      </c>
      <c r="F31" s="76">
        <f>D31/5.1*100</f>
        <v>28274.50980392157</v>
      </c>
    </row>
    <row r="32" spans="1:6" ht="15.75">
      <c r="A32" s="65"/>
      <c r="B32" s="59" t="s">
        <v>66</v>
      </c>
      <c r="C32" s="76">
        <v>6600</v>
      </c>
      <c r="D32" s="76"/>
      <c r="E32" s="79"/>
      <c r="F32" s="76"/>
    </row>
    <row r="33" spans="1:6" ht="15.75">
      <c r="A33" s="65"/>
      <c r="B33" s="59" t="s">
        <v>19</v>
      </c>
      <c r="C33" s="76">
        <v>8300</v>
      </c>
      <c r="D33" s="76">
        <v>8600</v>
      </c>
      <c r="E33" s="79">
        <f>D33/C33*100</f>
        <v>103.6144578313253</v>
      </c>
      <c r="F33" s="76">
        <f>D33/13.3*100</f>
        <v>64661.65413533834</v>
      </c>
    </row>
    <row r="34" spans="1:6" ht="15.75">
      <c r="A34" s="59"/>
      <c r="B34" s="60" t="s">
        <v>7</v>
      </c>
      <c r="C34" s="76">
        <v>28440</v>
      </c>
      <c r="D34" s="76">
        <v>5452</v>
      </c>
      <c r="E34" s="79">
        <f>D34/C34*100</f>
        <v>19.170182841068918</v>
      </c>
      <c r="F34" s="76">
        <f>D34/27*100</f>
        <v>20192.59259259259</v>
      </c>
    </row>
    <row r="35" spans="1:6" ht="15.75">
      <c r="A35" s="59"/>
      <c r="B35" s="60" t="s">
        <v>8</v>
      </c>
      <c r="C35" s="76">
        <v>4500</v>
      </c>
      <c r="D35" s="76">
        <v>10000</v>
      </c>
      <c r="E35" s="63">
        <f>D35/C35*100</f>
        <v>222.22222222222223</v>
      </c>
      <c r="F35" s="76">
        <f>D35/26.4*100</f>
        <v>37878.78787878788</v>
      </c>
    </row>
    <row r="36" spans="1:6" ht="15.75">
      <c r="A36" s="59"/>
      <c r="B36" s="60" t="s">
        <v>9</v>
      </c>
      <c r="C36" s="76">
        <v>8498</v>
      </c>
      <c r="D36" s="76"/>
      <c r="E36" s="79"/>
      <c r="F36" s="76"/>
    </row>
    <row r="37" spans="1:6" ht="15.75">
      <c r="A37" s="59"/>
      <c r="B37" s="60" t="s">
        <v>76</v>
      </c>
      <c r="C37" s="76">
        <v>2750</v>
      </c>
      <c r="D37" s="76"/>
      <c r="E37" s="79"/>
      <c r="F37" s="76"/>
    </row>
    <row r="38" spans="1:6" ht="31.5">
      <c r="A38" s="51">
        <v>2</v>
      </c>
      <c r="B38" s="52" t="s">
        <v>30</v>
      </c>
      <c r="C38" s="77">
        <f>C39+C40+C41+C42+C43+C44+C45+C46+C47+C48+C49+C50</f>
        <v>432000</v>
      </c>
      <c r="D38" s="77">
        <f>D39+D40+D41+D42+D43+D44+D45+D46+D47+D48+D49+D50+D51</f>
        <v>130044</v>
      </c>
      <c r="E38" s="75">
        <f>E39+E40+E41+E42+E43+E44+E45+E46+E47+E48+E49+E50+E51</f>
        <v>30.102777777777778</v>
      </c>
      <c r="F38" s="57">
        <f>F39+F40+F41+F42+F43+F44+F45+F46+F47+F48+F49+F50+F51</f>
        <v>216.74</v>
      </c>
    </row>
    <row r="39" spans="1:6" ht="15.75">
      <c r="A39" s="59"/>
      <c r="B39" s="60" t="s">
        <v>6</v>
      </c>
      <c r="C39" s="76">
        <v>432000</v>
      </c>
      <c r="D39" s="76">
        <v>130044</v>
      </c>
      <c r="E39" s="80">
        <f>D39/C39*100</f>
        <v>30.102777777777778</v>
      </c>
      <c r="F39" s="76">
        <f>D39/6/100</f>
        <v>216.74</v>
      </c>
    </row>
    <row r="40" spans="1:6" ht="15.75">
      <c r="A40" s="59"/>
      <c r="B40" s="60" t="s">
        <v>63</v>
      </c>
      <c r="C40" s="61"/>
      <c r="D40" s="76"/>
      <c r="E40" s="79"/>
      <c r="F40" s="76"/>
    </row>
    <row r="41" spans="1:6" ht="15.75">
      <c r="A41" s="59"/>
      <c r="B41" s="59" t="s">
        <v>17</v>
      </c>
      <c r="C41" s="61"/>
      <c r="D41" s="76"/>
      <c r="E41" s="61"/>
      <c r="F41" s="61"/>
    </row>
    <row r="42" spans="1:6" ht="15.75">
      <c r="A42" s="59"/>
      <c r="B42" s="59" t="s">
        <v>20</v>
      </c>
      <c r="C42" s="61"/>
      <c r="D42" s="61"/>
      <c r="E42" s="61"/>
      <c r="F42" s="61"/>
    </row>
    <row r="43" spans="1:6" ht="15.75">
      <c r="A43" s="59"/>
      <c r="B43" s="59" t="s">
        <v>64</v>
      </c>
      <c r="C43" s="61"/>
      <c r="D43" s="61"/>
      <c r="E43" s="61"/>
      <c r="F43" s="61"/>
    </row>
    <row r="44" spans="1:6" ht="15.75">
      <c r="A44" s="59"/>
      <c r="B44" s="59" t="s">
        <v>66</v>
      </c>
      <c r="C44" s="61"/>
      <c r="D44" s="61"/>
      <c r="E44" s="61"/>
      <c r="F44" s="61"/>
    </row>
    <row r="45" spans="1:6" ht="15.75">
      <c r="A45" s="59"/>
      <c r="B45" s="59" t="s">
        <v>65</v>
      </c>
      <c r="C45" s="61"/>
      <c r="D45" s="61"/>
      <c r="E45" s="61"/>
      <c r="F45" s="61"/>
    </row>
    <row r="46" spans="1:6" ht="15.75">
      <c r="A46" s="59"/>
      <c r="B46" s="60" t="s">
        <v>18</v>
      </c>
      <c r="C46" s="61"/>
      <c r="D46" s="61"/>
      <c r="E46" s="61"/>
      <c r="F46" s="61"/>
    </row>
    <row r="47" spans="1:6" ht="15.75">
      <c r="A47" s="59"/>
      <c r="B47" s="60" t="s">
        <v>67</v>
      </c>
      <c r="C47" s="61"/>
      <c r="D47" s="61"/>
      <c r="E47" s="61"/>
      <c r="F47" s="61"/>
    </row>
    <row r="48" spans="1:6" ht="15.75">
      <c r="A48" s="59"/>
      <c r="B48" s="60" t="s">
        <v>68</v>
      </c>
      <c r="C48" s="61"/>
      <c r="D48" s="61"/>
      <c r="E48" s="61"/>
      <c r="F48" s="61"/>
    </row>
    <row r="49" spans="1:6" ht="15.75">
      <c r="A49" s="59"/>
      <c r="B49" s="60" t="s">
        <v>69</v>
      </c>
      <c r="C49" s="61"/>
      <c r="D49" s="61"/>
      <c r="E49" s="61"/>
      <c r="F49" s="61"/>
    </row>
    <row r="50" spans="1:6" ht="15.75">
      <c r="A50" s="59"/>
      <c r="B50" s="60" t="s">
        <v>9</v>
      </c>
      <c r="C50" s="61"/>
      <c r="D50" s="61"/>
      <c r="E50" s="61"/>
      <c r="F50" s="61"/>
    </row>
    <row r="51" spans="1:6" ht="15.75">
      <c r="A51" s="66"/>
      <c r="B51" s="67" t="s">
        <v>78</v>
      </c>
      <c r="C51" s="68"/>
      <c r="D51" s="74"/>
      <c r="E51" s="68"/>
      <c r="F51" s="68"/>
    </row>
    <row r="52" spans="1:6" ht="15.75">
      <c r="A52" s="20"/>
      <c r="B52" s="21"/>
      <c r="C52" s="22"/>
      <c r="D52" s="46"/>
      <c r="E52" s="46"/>
      <c r="F52" s="46"/>
    </row>
    <row r="53" spans="4:6" ht="16.5">
      <c r="D53" s="86" t="s">
        <v>85</v>
      </c>
      <c r="E53" s="86"/>
      <c r="F53" s="86"/>
    </row>
    <row r="54" spans="2:6" ht="15.75">
      <c r="B54" s="70" t="s">
        <v>70</v>
      </c>
      <c r="C54" s="69"/>
      <c r="D54" s="87" t="s">
        <v>37</v>
      </c>
      <c r="E54" s="87"/>
      <c r="F54" s="87"/>
    </row>
    <row r="55" spans="2:6" ht="15.75">
      <c r="B55" s="71"/>
      <c r="D55" s="1"/>
      <c r="E55" s="1"/>
      <c r="F55" s="1"/>
    </row>
    <row r="56" spans="2:6" ht="15.75">
      <c r="B56" s="11"/>
      <c r="D56" s="1"/>
      <c r="E56" s="1"/>
      <c r="F56" s="1"/>
    </row>
    <row r="57" spans="2:6" ht="15.75">
      <c r="B57" s="72"/>
      <c r="D57" s="1"/>
      <c r="E57" s="1"/>
      <c r="F57" s="1"/>
    </row>
    <row r="58" spans="2:6" ht="15.75">
      <c r="B58" s="31" t="s">
        <v>77</v>
      </c>
      <c r="C58" s="1"/>
      <c r="D58" s="81" t="s">
        <v>75</v>
      </c>
      <c r="E58" s="81"/>
      <c r="F58" s="81"/>
    </row>
    <row r="59" spans="4:6" ht="15.75">
      <c r="D59" s="1"/>
      <c r="E59" s="1"/>
      <c r="F59" s="1"/>
    </row>
    <row r="60" spans="4:6" ht="16.5">
      <c r="D60" s="82"/>
      <c r="E60" s="82"/>
      <c r="F60" s="82"/>
    </row>
    <row r="61" spans="4:6" ht="15.75">
      <c r="D61" s="1"/>
      <c r="E61" s="1"/>
      <c r="F61" s="1"/>
    </row>
  </sheetData>
  <sheetProtection/>
  <mergeCells count="8">
    <mergeCell ref="D58:F58"/>
    <mergeCell ref="D60:F60"/>
    <mergeCell ref="D1:F1"/>
    <mergeCell ref="D2:F2"/>
    <mergeCell ref="A3:F3"/>
    <mergeCell ref="A4:F4"/>
    <mergeCell ref="D53:F53"/>
    <mergeCell ref="D54:F5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workbookViewId="0" topLeftCell="A19">
      <selection activeCell="A1" sqref="A1:C40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8" t="s">
        <v>74</v>
      </c>
      <c r="B1" s="29"/>
      <c r="C1" s="31" t="s">
        <v>21</v>
      </c>
    </row>
    <row r="2" spans="1:3" ht="35.25" customHeight="1">
      <c r="A2" s="16" t="s">
        <v>49</v>
      </c>
      <c r="B2" s="34"/>
      <c r="C2" s="24" t="s">
        <v>73</v>
      </c>
    </row>
    <row r="3" spans="1:3" ht="22.5" customHeight="1">
      <c r="A3" s="88" t="s">
        <v>92</v>
      </c>
      <c r="B3" s="88"/>
      <c r="C3" s="88"/>
    </row>
    <row r="4" spans="1:7" ht="21" customHeight="1">
      <c r="A4" s="89" t="s">
        <v>93</v>
      </c>
      <c r="B4" s="89"/>
      <c r="C4" s="89"/>
      <c r="D4" s="35"/>
      <c r="E4" s="35"/>
      <c r="F4" s="35"/>
      <c r="G4" s="35"/>
    </row>
    <row r="5" spans="1:3" ht="24.75" customHeight="1">
      <c r="A5" s="1"/>
      <c r="B5" s="1"/>
      <c r="C5" s="23" t="s">
        <v>11</v>
      </c>
    </row>
    <row r="6" spans="1:3" ht="21.75" customHeight="1">
      <c r="A6" s="13" t="s">
        <v>0</v>
      </c>
      <c r="B6" s="13" t="s">
        <v>5</v>
      </c>
      <c r="C6" s="13" t="s">
        <v>10</v>
      </c>
    </row>
    <row r="7" spans="1:3" ht="20.25" customHeight="1">
      <c r="A7" s="2" t="s">
        <v>2</v>
      </c>
      <c r="B7" s="3" t="s">
        <v>47</v>
      </c>
      <c r="C7" s="4"/>
    </row>
    <row r="8" spans="1:3" ht="20.25" customHeight="1">
      <c r="A8" s="5">
        <v>1</v>
      </c>
      <c r="B8" s="6" t="s">
        <v>22</v>
      </c>
      <c r="C8" s="7">
        <f>C9+C10+C11+C12</f>
        <v>1562112000</v>
      </c>
    </row>
    <row r="9" spans="1:3" ht="20.25" customHeight="1">
      <c r="A9" s="8" t="s">
        <v>23</v>
      </c>
      <c r="B9" s="9" t="s">
        <v>50</v>
      </c>
      <c r="C9" s="10">
        <v>484200000</v>
      </c>
    </row>
    <row r="10" spans="1:3" ht="20.25" customHeight="1">
      <c r="A10" s="8" t="s">
        <v>25</v>
      </c>
      <c r="B10" s="9" t="s">
        <v>51</v>
      </c>
      <c r="C10" s="10">
        <v>383400000</v>
      </c>
    </row>
    <row r="11" spans="1:3" ht="20.25" customHeight="1">
      <c r="A11" s="8">
        <v>1.3</v>
      </c>
      <c r="B11" s="9" t="s">
        <v>52</v>
      </c>
      <c r="C11" s="10">
        <v>694512000</v>
      </c>
    </row>
    <row r="12" spans="1:3" ht="20.25" customHeight="1">
      <c r="A12" s="8">
        <v>1.4</v>
      </c>
      <c r="B12" s="9" t="s">
        <v>91</v>
      </c>
      <c r="C12" s="10"/>
    </row>
    <row r="13" spans="1:3" ht="20.25" customHeight="1">
      <c r="A13" s="5">
        <v>2</v>
      </c>
      <c r="B13" s="6" t="s">
        <v>27</v>
      </c>
      <c r="C13" s="10"/>
    </row>
    <row r="14" spans="1:3" ht="20.25" customHeight="1">
      <c r="A14" s="8" t="s">
        <v>40</v>
      </c>
      <c r="B14" s="9" t="s">
        <v>41</v>
      </c>
      <c r="C14" s="7">
        <f>C8</f>
        <v>1562112000</v>
      </c>
    </row>
    <row r="15" spans="1:3" ht="20.25" customHeight="1">
      <c r="A15" s="8" t="s">
        <v>14</v>
      </c>
      <c r="B15" s="38" t="s">
        <v>32</v>
      </c>
      <c r="C15" s="7"/>
    </row>
    <row r="16" spans="1:3" ht="20.25" customHeight="1">
      <c r="A16" s="8" t="s">
        <v>15</v>
      </c>
      <c r="B16" s="39" t="s">
        <v>33</v>
      </c>
      <c r="C16" s="27"/>
    </row>
    <row r="17" spans="1:3" ht="20.25" customHeight="1">
      <c r="A17" s="8" t="s">
        <v>42</v>
      </c>
      <c r="B17" s="39" t="s">
        <v>28</v>
      </c>
      <c r="C17" s="7">
        <f>C18+C19</f>
        <v>4901000000</v>
      </c>
    </row>
    <row r="18" spans="1:3" ht="20.25" customHeight="1">
      <c r="A18" s="8" t="s">
        <v>14</v>
      </c>
      <c r="B18" s="39" t="s">
        <v>29</v>
      </c>
      <c r="C18" s="10">
        <v>4901000000</v>
      </c>
    </row>
    <row r="19" spans="1:3" ht="20.25" customHeight="1">
      <c r="A19" s="8" t="s">
        <v>15</v>
      </c>
      <c r="B19" s="39" t="s">
        <v>30</v>
      </c>
      <c r="C19" s="10"/>
    </row>
    <row r="20" spans="1:3" ht="20.25" customHeight="1">
      <c r="A20" s="40">
        <v>3</v>
      </c>
      <c r="B20" s="41" t="s">
        <v>38</v>
      </c>
      <c r="C20" s="10"/>
    </row>
    <row r="21" spans="1:3" ht="20.25" customHeight="1">
      <c r="A21" s="42" t="s">
        <v>43</v>
      </c>
      <c r="B21" s="39" t="s">
        <v>24</v>
      </c>
      <c r="C21" s="10"/>
    </row>
    <row r="22" spans="1:3" ht="20.25" customHeight="1">
      <c r="A22" s="42" t="s">
        <v>44</v>
      </c>
      <c r="B22" s="39" t="s">
        <v>26</v>
      </c>
      <c r="C22" s="10"/>
    </row>
    <row r="23" spans="1:3" ht="20.25" customHeight="1">
      <c r="A23" s="5" t="s">
        <v>3</v>
      </c>
      <c r="B23" s="6" t="s">
        <v>46</v>
      </c>
      <c r="C23" s="10"/>
    </row>
    <row r="24" spans="1:3" ht="20.25" customHeight="1">
      <c r="A24" s="5">
        <v>1</v>
      </c>
      <c r="B24" s="6" t="s">
        <v>28</v>
      </c>
      <c r="C24" s="7">
        <f>C25</f>
        <v>4901000000</v>
      </c>
    </row>
    <row r="25" spans="1:3" ht="20.25" customHeight="1">
      <c r="A25" s="25" t="s">
        <v>23</v>
      </c>
      <c r="B25" s="26" t="s">
        <v>29</v>
      </c>
      <c r="C25" s="27">
        <f>+C18</f>
        <v>4901000000</v>
      </c>
    </row>
    <row r="26" spans="1:3" ht="20.25" customHeight="1">
      <c r="A26" s="25" t="s">
        <v>25</v>
      </c>
      <c r="B26" s="26" t="s">
        <v>30</v>
      </c>
      <c r="C26" s="27"/>
    </row>
    <row r="27" spans="1:3" ht="20.25" customHeight="1">
      <c r="A27" s="8" t="s">
        <v>31</v>
      </c>
      <c r="B27" s="9" t="s">
        <v>53</v>
      </c>
      <c r="C27" s="10"/>
    </row>
    <row r="28" spans="1:3" ht="20.25" customHeight="1">
      <c r="A28" s="8"/>
      <c r="B28" s="9" t="s">
        <v>6</v>
      </c>
      <c r="C28" s="10"/>
    </row>
    <row r="29" spans="1:3" ht="20.25" customHeight="1">
      <c r="A29" s="14"/>
      <c r="B29" s="15" t="s">
        <v>45</v>
      </c>
      <c r="C29" s="44"/>
    </row>
    <row r="30" spans="1:2" ht="18.75" customHeight="1">
      <c r="A30" s="20"/>
      <c r="B30" s="21"/>
    </row>
    <row r="31" spans="3:5" ht="16.5">
      <c r="C31" s="30" t="s">
        <v>94</v>
      </c>
      <c r="D31" s="36"/>
      <c r="E31" s="36"/>
    </row>
    <row r="32" spans="3:5" ht="21.75" customHeight="1">
      <c r="C32" s="11" t="s">
        <v>37</v>
      </c>
      <c r="D32" s="18"/>
      <c r="E32" s="18"/>
    </row>
    <row r="33" spans="3:5" ht="15.75">
      <c r="C33" s="32"/>
      <c r="D33" s="1"/>
      <c r="E33" s="1"/>
    </row>
    <row r="34" spans="3:5" ht="15.75">
      <c r="C34" s="32"/>
      <c r="D34" s="1"/>
      <c r="E34" s="1"/>
    </row>
    <row r="35" spans="3:5" ht="15.75">
      <c r="C35" s="32"/>
      <c r="D35" s="1"/>
      <c r="E35" s="1"/>
    </row>
    <row r="36" spans="3:5" ht="15.75">
      <c r="C36" s="32"/>
      <c r="D36" s="1"/>
      <c r="E36" s="1"/>
    </row>
    <row r="37" spans="3:5" ht="15.75">
      <c r="C37" s="32"/>
      <c r="D37" s="1"/>
      <c r="E37" s="1"/>
    </row>
    <row r="38" spans="3:5" ht="16.5">
      <c r="C38" s="17"/>
      <c r="D38" s="37"/>
      <c r="E38" s="37"/>
    </row>
    <row r="39" ht="15.75">
      <c r="C39" s="47" t="s">
        <v>79</v>
      </c>
    </row>
    <row r="40" ht="15.75">
      <c r="C40" s="47"/>
    </row>
    <row r="41" ht="15.75">
      <c r="C41" s="47"/>
    </row>
    <row r="42" ht="15.75">
      <c r="C42" s="47"/>
    </row>
    <row r="43" ht="15.75">
      <c r="C43" s="47"/>
    </row>
    <row r="44" ht="15.75">
      <c r="C44" s="47"/>
    </row>
    <row r="45" ht="15.75">
      <c r="C45" s="47"/>
    </row>
    <row r="46" ht="15.75">
      <c r="C46" s="47"/>
    </row>
    <row r="47" ht="15.75">
      <c r="C47" s="47"/>
    </row>
    <row r="48" ht="15.75">
      <c r="C48" s="47"/>
    </row>
    <row r="49" ht="15.75">
      <c r="C49" s="47"/>
    </row>
    <row r="50" ht="15.75">
      <c r="C50" s="47"/>
    </row>
    <row r="51" ht="15.75">
      <c r="C51" s="47"/>
    </row>
    <row r="52" ht="15.75">
      <c r="C52" s="47"/>
    </row>
    <row r="53" ht="15.75">
      <c r="C53" s="47"/>
    </row>
    <row r="54" ht="15.75">
      <c r="C54" s="47"/>
    </row>
    <row r="55" ht="15.75">
      <c r="C55" s="47"/>
    </row>
    <row r="56" ht="15.75">
      <c r="C56" s="47"/>
    </row>
    <row r="57" ht="15.75">
      <c r="C57" s="47"/>
    </row>
    <row r="58" ht="15.75">
      <c r="C58" s="47"/>
    </row>
    <row r="59" ht="15.75">
      <c r="C59" s="47"/>
    </row>
    <row r="60" ht="15.75">
      <c r="C60" s="47"/>
    </row>
    <row r="61" ht="15.75">
      <c r="C61" s="47"/>
    </row>
    <row r="62" ht="15.75">
      <c r="C62" s="47"/>
    </row>
    <row r="63" ht="15.75">
      <c r="C63" s="47"/>
    </row>
    <row r="64" ht="15.75">
      <c r="C64" s="47"/>
    </row>
    <row r="77" ht="15.75">
      <c r="A77" s="45" t="s">
        <v>48</v>
      </c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workbookViewId="0" topLeftCell="A43">
      <selection activeCell="B35" sqref="B35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8" t="s">
        <v>74</v>
      </c>
      <c r="B1" s="29"/>
      <c r="C1" s="31" t="s">
        <v>21</v>
      </c>
    </row>
    <row r="2" spans="1:3" ht="51.75" customHeight="1">
      <c r="A2" s="16" t="s">
        <v>49</v>
      </c>
      <c r="B2" s="34"/>
      <c r="C2" s="24" t="s">
        <v>73</v>
      </c>
    </row>
    <row r="3" spans="1:3" ht="22.5" customHeight="1">
      <c r="A3" s="88" t="s">
        <v>88</v>
      </c>
      <c r="B3" s="88"/>
      <c r="C3" s="88"/>
    </row>
    <row r="4" spans="1:7" ht="21" customHeight="1">
      <c r="A4" s="89" t="s">
        <v>89</v>
      </c>
      <c r="B4" s="89"/>
      <c r="C4" s="89"/>
      <c r="D4" s="35"/>
      <c r="E4" s="35"/>
      <c r="F4" s="35"/>
      <c r="G4" s="35"/>
    </row>
    <row r="5" spans="1:3" ht="24.75" customHeight="1">
      <c r="A5" s="1"/>
      <c r="B5" s="1"/>
      <c r="C5" s="23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47</v>
      </c>
      <c r="C7" s="4"/>
    </row>
    <row r="8" spans="1:3" ht="24.75" customHeight="1">
      <c r="A8" s="5">
        <v>1</v>
      </c>
      <c r="B8" s="6" t="s">
        <v>22</v>
      </c>
      <c r="C8" s="7">
        <f>C9+C10+C11+C12</f>
        <v>787944000</v>
      </c>
    </row>
    <row r="9" spans="1:3" ht="24.75" customHeight="1">
      <c r="A9" s="8" t="s">
        <v>23</v>
      </c>
      <c r="B9" s="9" t="s">
        <v>50</v>
      </c>
      <c r="C9" s="10">
        <v>327120000</v>
      </c>
    </row>
    <row r="10" spans="1:3" ht="24.75" customHeight="1">
      <c r="A10" s="8" t="s">
        <v>25</v>
      </c>
      <c r="B10" s="9" t="s">
        <v>51</v>
      </c>
      <c r="C10" s="10">
        <v>172200000</v>
      </c>
    </row>
    <row r="11" spans="1:3" ht="24.75" customHeight="1">
      <c r="A11" s="8">
        <v>1.3</v>
      </c>
      <c r="B11" s="9" t="s">
        <v>52</v>
      </c>
      <c r="C11" s="10">
        <v>261072000</v>
      </c>
    </row>
    <row r="12" spans="1:3" ht="24.75" customHeight="1">
      <c r="A12" s="8">
        <v>1.4</v>
      </c>
      <c r="B12" s="9" t="s">
        <v>91</v>
      </c>
      <c r="C12" s="10">
        <v>27552000</v>
      </c>
    </row>
    <row r="13" spans="1:3" ht="24.75" customHeight="1">
      <c r="A13" s="5">
        <v>2</v>
      </c>
      <c r="B13" s="6" t="s">
        <v>27</v>
      </c>
      <c r="C13" s="10"/>
    </row>
    <row r="14" spans="1:3" ht="24.75" customHeight="1">
      <c r="A14" s="8" t="s">
        <v>40</v>
      </c>
      <c r="B14" s="9" t="s">
        <v>41</v>
      </c>
      <c r="C14" s="7">
        <f>C8</f>
        <v>787944000</v>
      </c>
    </row>
    <row r="15" spans="1:3" ht="24.75" customHeight="1">
      <c r="A15" s="8" t="s">
        <v>14</v>
      </c>
      <c r="B15" s="38" t="s">
        <v>32</v>
      </c>
      <c r="C15" s="7"/>
    </row>
    <row r="16" spans="1:3" ht="24.75" customHeight="1">
      <c r="A16" s="8" t="s">
        <v>15</v>
      </c>
      <c r="B16" s="39" t="s">
        <v>33</v>
      </c>
      <c r="C16" s="27"/>
    </row>
    <row r="17" spans="1:3" ht="24.75" customHeight="1">
      <c r="A17" s="8" t="s">
        <v>42</v>
      </c>
      <c r="B17" s="39" t="s">
        <v>28</v>
      </c>
      <c r="C17" s="7">
        <f>C18+C19</f>
        <v>4686000000</v>
      </c>
    </row>
    <row r="18" spans="1:3" ht="24.75" customHeight="1">
      <c r="A18" s="8" t="s">
        <v>14</v>
      </c>
      <c r="B18" s="39" t="s">
        <v>29</v>
      </c>
      <c r="C18" s="10">
        <v>4686000000</v>
      </c>
    </row>
    <row r="19" spans="1:3" ht="24.75" customHeight="1">
      <c r="A19" s="8" t="s">
        <v>15</v>
      </c>
      <c r="B19" s="39" t="s">
        <v>30</v>
      </c>
      <c r="C19" s="10"/>
    </row>
    <row r="20" spans="1:3" ht="24.75" customHeight="1">
      <c r="A20" s="40">
        <v>3</v>
      </c>
      <c r="B20" s="41" t="s">
        <v>38</v>
      </c>
      <c r="C20" s="10"/>
    </row>
    <row r="21" spans="1:3" ht="24.75" customHeight="1">
      <c r="A21" s="42" t="s">
        <v>43</v>
      </c>
      <c r="B21" s="39" t="s">
        <v>24</v>
      </c>
      <c r="C21" s="10"/>
    </row>
    <row r="22" spans="1:3" ht="24.75" customHeight="1">
      <c r="A22" s="42" t="s">
        <v>44</v>
      </c>
      <c r="B22" s="39" t="s">
        <v>26</v>
      </c>
      <c r="C22" s="10"/>
    </row>
    <row r="23" spans="1:3" ht="24.75" customHeight="1">
      <c r="A23" s="5" t="s">
        <v>3</v>
      </c>
      <c r="B23" s="6" t="s">
        <v>46</v>
      </c>
      <c r="C23" s="10"/>
    </row>
    <row r="24" spans="1:3" ht="24.75" customHeight="1">
      <c r="A24" s="5">
        <v>1</v>
      </c>
      <c r="B24" s="6" t="s">
        <v>28</v>
      </c>
      <c r="C24" s="7">
        <f>C25</f>
        <v>4686000000</v>
      </c>
    </row>
    <row r="25" spans="1:3" ht="24.75" customHeight="1">
      <c r="A25" s="25" t="s">
        <v>23</v>
      </c>
      <c r="B25" s="26" t="s">
        <v>29</v>
      </c>
      <c r="C25" s="27">
        <f>SUM(C26:C38)</f>
        <v>4686000000</v>
      </c>
    </row>
    <row r="26" spans="1:3" ht="24.75" customHeight="1">
      <c r="A26" s="8"/>
      <c r="B26" s="9" t="s">
        <v>13</v>
      </c>
      <c r="C26" s="10"/>
    </row>
    <row r="27" spans="1:4" ht="24.75" customHeight="1">
      <c r="A27" s="8"/>
      <c r="B27" s="9" t="s">
        <v>6</v>
      </c>
      <c r="C27" s="10">
        <v>3976437023</v>
      </c>
      <c r="D27">
        <v>1</v>
      </c>
    </row>
    <row r="28" spans="1:4" ht="24.75" customHeight="1">
      <c r="A28" s="8"/>
      <c r="B28" s="9" t="s">
        <v>82</v>
      </c>
      <c r="C28" s="10">
        <v>26200000</v>
      </c>
      <c r="D28">
        <v>2</v>
      </c>
    </row>
    <row r="29" spans="1:4" ht="24.75" customHeight="1">
      <c r="A29" s="43"/>
      <c r="B29" s="19" t="s">
        <v>17</v>
      </c>
      <c r="C29" s="10">
        <v>158200000</v>
      </c>
      <c r="D29">
        <v>3</v>
      </c>
    </row>
    <row r="30" spans="1:3" ht="24.75" customHeight="1">
      <c r="A30" s="43"/>
      <c r="B30" s="19" t="s">
        <v>20</v>
      </c>
      <c r="C30" s="10">
        <v>51800000</v>
      </c>
    </row>
    <row r="31" spans="1:3" ht="24.75" customHeight="1">
      <c r="A31" s="43"/>
      <c r="B31" s="19" t="s">
        <v>80</v>
      </c>
      <c r="C31" s="10">
        <v>22466000</v>
      </c>
    </row>
    <row r="32" spans="1:3" ht="24.75" customHeight="1">
      <c r="A32" s="43"/>
      <c r="B32" s="19" t="s">
        <v>81</v>
      </c>
      <c r="C32" s="10">
        <v>31400000</v>
      </c>
    </row>
    <row r="33" spans="1:3" ht="24.75" customHeight="1">
      <c r="A33" s="43"/>
      <c r="B33" s="19" t="s">
        <v>19</v>
      </c>
      <c r="C33" s="10">
        <v>35200000</v>
      </c>
    </row>
    <row r="34" spans="1:4" ht="24.75" customHeight="1">
      <c r="A34" s="43"/>
      <c r="B34" s="19" t="s">
        <v>18</v>
      </c>
      <c r="C34" s="10">
        <v>262600000</v>
      </c>
      <c r="D34">
        <v>8</v>
      </c>
    </row>
    <row r="35" spans="1:3" ht="24.75" customHeight="1">
      <c r="A35" s="43"/>
      <c r="B35" s="9" t="s">
        <v>8</v>
      </c>
      <c r="C35" s="10">
        <v>42520977</v>
      </c>
    </row>
    <row r="36" spans="1:4" ht="24.75" customHeight="1">
      <c r="A36" s="8"/>
      <c r="B36" s="9" t="s">
        <v>7</v>
      </c>
      <c r="C36" s="10">
        <v>36800000</v>
      </c>
      <c r="D36">
        <v>10</v>
      </c>
    </row>
    <row r="37" spans="1:4" ht="24.75" customHeight="1">
      <c r="A37" s="8"/>
      <c r="B37" s="9" t="s">
        <v>76</v>
      </c>
      <c r="C37" s="10">
        <v>20000000</v>
      </c>
      <c r="D37">
        <v>12</v>
      </c>
    </row>
    <row r="38" spans="1:3" ht="24.75" customHeight="1">
      <c r="A38" s="8"/>
      <c r="B38" s="9" t="s">
        <v>87</v>
      </c>
      <c r="C38" s="10">
        <v>22376000</v>
      </c>
    </row>
    <row r="39" spans="1:4" s="28" customFormat="1" ht="24.75" customHeight="1">
      <c r="A39" s="8"/>
      <c r="B39" s="9" t="s">
        <v>9</v>
      </c>
      <c r="C39" s="10"/>
      <c r="D39" s="28">
        <v>11</v>
      </c>
    </row>
    <row r="40" spans="1:3" ht="24.75" customHeight="1">
      <c r="A40" s="25" t="s">
        <v>25</v>
      </c>
      <c r="B40" s="26" t="s">
        <v>30</v>
      </c>
      <c r="C40" s="27"/>
    </row>
    <row r="41" spans="1:3" ht="24.75" customHeight="1">
      <c r="A41" s="8" t="s">
        <v>31</v>
      </c>
      <c r="B41" s="9" t="s">
        <v>53</v>
      </c>
      <c r="C41" s="10"/>
    </row>
    <row r="42" spans="1:3" ht="24.75" customHeight="1">
      <c r="A42" s="8"/>
      <c r="B42" s="9" t="s">
        <v>6</v>
      </c>
      <c r="C42" s="10"/>
    </row>
    <row r="43" spans="1:3" ht="24.75" customHeight="1">
      <c r="A43" s="14"/>
      <c r="B43" s="15" t="s">
        <v>45</v>
      </c>
      <c r="C43" s="44"/>
    </row>
    <row r="44" spans="1:2" ht="18.75" customHeight="1">
      <c r="A44" s="20"/>
      <c r="B44" s="21"/>
    </row>
    <row r="45" spans="3:5" ht="16.5">
      <c r="C45" s="30" t="s">
        <v>90</v>
      </c>
      <c r="D45" s="36"/>
      <c r="E45" s="36"/>
    </row>
    <row r="46" spans="3:5" ht="21.75" customHeight="1">
      <c r="C46" s="11" t="s">
        <v>37</v>
      </c>
      <c r="D46" s="18"/>
      <c r="E46" s="18"/>
    </row>
    <row r="47" spans="3:5" ht="15.75">
      <c r="C47" s="32"/>
      <c r="D47" s="1"/>
      <c r="E47" s="1"/>
    </row>
    <row r="48" spans="3:5" ht="15.75">
      <c r="C48" s="32"/>
      <c r="D48" s="1"/>
      <c r="E48" s="1"/>
    </row>
    <row r="49" spans="3:5" ht="15.75">
      <c r="C49" s="32"/>
      <c r="D49" s="1"/>
      <c r="E49" s="1"/>
    </row>
    <row r="50" spans="3:5" ht="15.75">
      <c r="C50" s="32"/>
      <c r="D50" s="1"/>
      <c r="E50" s="1"/>
    </row>
    <row r="51" spans="3:5" ht="15.75">
      <c r="C51" s="32"/>
      <c r="D51" s="1"/>
      <c r="E51" s="1"/>
    </row>
    <row r="52" spans="3:5" ht="16.5">
      <c r="C52" s="17"/>
      <c r="D52" s="37"/>
      <c r="E52" s="37"/>
    </row>
    <row r="53" ht="15.75">
      <c r="C53" s="47" t="s">
        <v>79</v>
      </c>
    </row>
    <row r="54" ht="15.75">
      <c r="C54" s="47"/>
    </row>
    <row r="55" ht="15.75">
      <c r="C55" s="47"/>
    </row>
    <row r="56" ht="15.75">
      <c r="C56" s="47"/>
    </row>
    <row r="57" ht="15.75">
      <c r="C57" s="47"/>
    </row>
    <row r="58" ht="15.75">
      <c r="C58" s="47"/>
    </row>
    <row r="59" ht="15.75">
      <c r="C59" s="47"/>
    </row>
    <row r="60" ht="15.75">
      <c r="C60" s="47"/>
    </row>
    <row r="61" ht="15.75">
      <c r="C61" s="47"/>
    </row>
    <row r="62" ht="15.75">
      <c r="C62" s="47"/>
    </row>
    <row r="63" ht="15.75">
      <c r="C63" s="47"/>
    </row>
    <row r="64" ht="15.75">
      <c r="C64" s="47"/>
    </row>
    <row r="65" ht="15.75">
      <c r="C65" s="47"/>
    </row>
    <row r="66" ht="15.75">
      <c r="C66" s="47"/>
    </row>
    <row r="67" ht="15.75">
      <c r="C67" s="47"/>
    </row>
    <row r="68" ht="15.75">
      <c r="C68" s="47"/>
    </row>
    <row r="69" ht="15.75">
      <c r="C69" s="47"/>
    </row>
    <row r="70" ht="15.75">
      <c r="C70" s="47"/>
    </row>
    <row r="71" ht="15.75">
      <c r="C71" s="47"/>
    </row>
    <row r="72" ht="15.75">
      <c r="C72" s="47"/>
    </row>
    <row r="73" ht="15.75">
      <c r="C73" s="47"/>
    </row>
    <row r="74" ht="15.75">
      <c r="C74" s="47"/>
    </row>
    <row r="75" ht="15.75">
      <c r="C75" s="47"/>
    </row>
    <row r="76" ht="15.75">
      <c r="C76" s="47"/>
    </row>
    <row r="77" ht="15.75">
      <c r="C77" s="47"/>
    </row>
    <row r="78" ht="15.75">
      <c r="C78" s="47"/>
    </row>
    <row r="91" ht="15.75">
      <c r="A91" s="45" t="s">
        <v>48</v>
      </c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 Thuy</cp:lastModifiedBy>
  <cp:lastPrinted>2023-01-27T01:43:47Z</cp:lastPrinted>
  <dcterms:created xsi:type="dcterms:W3CDTF">2012-03-15T09:20:13Z</dcterms:created>
  <dcterms:modified xsi:type="dcterms:W3CDTF">2023-02-27T07:49:54Z</dcterms:modified>
  <cp:category/>
  <cp:version/>
  <cp:contentType/>
  <cp:contentStatus/>
</cp:coreProperties>
</file>